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1 képviselő-testület\Előterjesztések\11-16\"/>
    </mc:Choice>
  </mc:AlternateContent>
  <bookViews>
    <workbookView xWindow="0" yWindow="0" windowWidth="25200" windowHeight="11985"/>
  </bookViews>
  <sheets>
    <sheet name="Munka1" sheetId="1" r:id="rId1"/>
  </sheets>
  <definedNames>
    <definedName name="_xlnm.Print_Area" localSheetId="0">Munka1!$A$1:$F$62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1" l="1"/>
  <c r="F41" i="1"/>
  <c r="C50" i="1"/>
  <c r="F50" i="1" s="1"/>
  <c r="F60" i="1"/>
  <c r="F59" i="1"/>
  <c r="F58" i="1"/>
  <c r="F61" i="1" l="1"/>
  <c r="F55" i="1" l="1"/>
  <c r="F56" i="1" s="1"/>
  <c r="F49" i="1" l="1"/>
  <c r="F45" i="1"/>
  <c r="F44" i="1"/>
  <c r="F43" i="1"/>
  <c r="F51" i="1"/>
  <c r="F48" i="1"/>
  <c r="F39" i="1"/>
  <c r="F37" i="1"/>
  <c r="F36" i="1"/>
  <c r="F35" i="1"/>
  <c r="F34" i="1"/>
  <c r="F32" i="1"/>
  <c r="F31" i="1"/>
  <c r="F30" i="1"/>
  <c r="F46" i="1" l="1"/>
  <c r="F52" i="1" s="1"/>
  <c r="F19" i="1"/>
  <c r="F20" i="1"/>
  <c r="F21" i="1"/>
  <c r="F22" i="1"/>
  <c r="F24" i="1"/>
  <c r="F25" i="1"/>
  <c r="F26" i="1"/>
  <c r="F17" i="1"/>
  <c r="F11" i="1"/>
  <c r="F12" i="1"/>
  <c r="F13" i="1"/>
  <c r="F15" i="1"/>
  <c r="F10" i="1"/>
  <c r="F5" i="1"/>
  <c r="F6" i="1"/>
  <c r="F7" i="1"/>
  <c r="F8" i="1"/>
  <c r="F4" i="1"/>
  <c r="F27" i="1" l="1"/>
  <c r="F62" i="1" l="1"/>
  <c r="F66" i="1" s="1"/>
</calcChain>
</file>

<file path=xl/sharedStrings.xml><?xml version="1.0" encoding="utf-8"?>
<sst xmlns="http://schemas.openxmlformats.org/spreadsheetml/2006/main" count="160" uniqueCount="81">
  <si>
    <t>T.sz.</t>
  </si>
  <si>
    <t>Megnevezés</t>
  </si>
  <si>
    <t>Mennyiség</t>
  </si>
  <si>
    <t>I.</t>
  </si>
  <si>
    <t>Előkészítő-és bontási munkák:</t>
  </si>
  <si>
    <t>db</t>
  </si>
  <si>
    <t>m3</t>
  </si>
  <si>
    <t xml:space="preserve">Földmunkák: </t>
  </si>
  <si>
    <t>II.</t>
  </si>
  <si>
    <t xml:space="preserve">Vízépítési munkák: </t>
  </si>
  <si>
    <t>III.</t>
  </si>
  <si>
    <t>m2</t>
  </si>
  <si>
    <t>m</t>
  </si>
  <si>
    <t>Ideiglenes forgalomkorlátozási eszközök kihelyezése és elbontása:</t>
  </si>
  <si>
    <t>1.</t>
  </si>
  <si>
    <t>3.</t>
  </si>
  <si>
    <t>4.</t>
  </si>
  <si>
    <t>2.</t>
  </si>
  <si>
    <t>6.</t>
  </si>
  <si>
    <t>9.</t>
  </si>
  <si>
    <t>5.</t>
  </si>
  <si>
    <t>Közműkezelőkkel történő egyeztetések, szakfelügyeletek megrendelése:</t>
  </si>
  <si>
    <t xml:space="preserve">Közművezetékek helyének pontosítása, közművezetékek kézi feltárása: </t>
  </si>
  <si>
    <t>Meglévő útburkolat elbontása gépi erővel, kiegészítő kézi munkával, törmelékre, átlagosan, 10,00 cm vastagságban, 400,00x3,50x0,10=140,00 m3</t>
  </si>
  <si>
    <t>Bontási törmelék tehergépjárműre rakása, szállítása hulladéklerakóba, lerakóhelyi díj megfizetésével: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</si>
  <si>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</si>
  <si>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</si>
  <si>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</si>
  <si>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</si>
  <si>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</si>
  <si>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</si>
  <si>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</si>
  <si>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</si>
  <si>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</si>
  <si>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</si>
  <si>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</si>
  <si>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Földkiemelés gépi erővel, kiegészítő kézi munkával, út-és szegélyépítés helyén: 400,00x3,50x0,28=392,00 m3, 400,00x1,60x0,38=243,20 m3, 100,00x5,10x0,38=193,80 m3</t>
  </si>
  <si>
    <t xml:space="preserve">Kitermelt föld tehergépjárműre rakása, szállítása Megrendelő által biztosított lerakóhelyre, 5,00 km távolságig: </t>
  </si>
  <si>
    <t>Földműtükör készítése út-és szegélyépítés helyén: 500,00x5,10=2550,00 m2</t>
  </si>
  <si>
    <t>Földműtükör tömörítése simító hengerzéssel:</t>
  </si>
  <si>
    <t xml:space="preserve">Építőmesteri munkák: </t>
  </si>
  <si>
    <t>"K" jelű szegélysor építése előre gyártott Leier 25x15/10x25 elemekből, C10-24/FN jelű beton alap-és megtámasztással, cementhabarcsos hézagolással:</t>
  </si>
  <si>
    <t>Burkolatalap-és burkolatépítési munkák:</t>
  </si>
  <si>
    <t>Burkolatalap építése M-56 jelű mészkőmurvából, 20,00 cm vastagságban, mészkőmurva bedolgozása finsherrel, tömörítése simító hengerzéssel: 500,00x5,10x0,20=510,00 m3</t>
  </si>
  <si>
    <t>Burkolatalalap kiékelése M-22 jelű mészkőmurvával, 5,00 cm vastagságban, mészkőmurva bedolgozása finsherrel, tömörítése simító hengerzéssel: 500,00x4,50x0,05=112,50 m3</t>
  </si>
  <si>
    <t>Hengerelt aszfalt kötőréteg építése AC-11 kötő 50/70 jelű anyagból, 4,00 cm vastagságban, aszfalt bedolgozása finsherrel, tömörítése simító hengerzéssel: 500,00x4,50x0,04=90,00 m3</t>
  </si>
  <si>
    <t>Hengerelt aszfalt kopóréteg építése AC-11 kopó 50/70 D jelű anyagból, 4,00 cm vastagságban, aszfalt bedolgozása finsherrel, tömörítése simító hengerzéssel: 500,00x4,50x0,04=90,00 m3</t>
  </si>
  <si>
    <t>Befejező munkák:</t>
  </si>
  <si>
    <t>Közműfedlapok új burkolatszintre történő felemelése:</t>
  </si>
  <si>
    <t>Nemesített útpadka építése M-22 jelű mészkőmurvából, átlagosan 10,00 cm vastagságban, 0,75 - 0,75 m szélességben, murva tömörítése simító hengerléssel: 2x400,00x0,75x0,10=60,00 m3</t>
  </si>
  <si>
    <t>KRESZ tábla kihelyezése alumínium oszloppal:</t>
  </si>
  <si>
    <t>IV.</t>
  </si>
  <si>
    <t>V.</t>
  </si>
  <si>
    <t>VI.</t>
  </si>
  <si>
    <t>1. Bezenye, Dózsa u. útfelújítás kivitelezési munkái</t>
  </si>
  <si>
    <t>M22 j. murva helyszínre szállítása</t>
  </si>
  <si>
    <t>to</t>
  </si>
  <si>
    <t>Összesen</t>
  </si>
  <si>
    <t xml:space="preserve">Összesen </t>
  </si>
  <si>
    <t>Egységár</t>
  </si>
  <si>
    <t>Összár</t>
  </si>
  <si>
    <t>ME</t>
  </si>
  <si>
    <t>Csapadékvíz elvezető földárok építése trapéz szelvénnyel, kikerülő földanyag tehergépjárműre rakása, szállítása Megrendelő által biztosított lerakóhelyre, 5,00 km távolságig:
((0,6+0,4)*0,5/2)*(1020-48*5)=195 m3</t>
  </si>
  <si>
    <t>Földkiemelés gépi erővel, kiegészítő kézi munkával, út-és szegélyépítés helyén: 
236*3,26*0,28+3,26*6*0,28+6,00*6,00/4*2*0,28=223,42 m3</t>
  </si>
  <si>
    <t>Földműtükör készítése út-és szegélyépítés helyén: 
236*3,26+3,26*6,00+6,00*6,00/4*2=806,92 m2</t>
  </si>
  <si>
    <t>Csapadékvíz elvezető földárok építése trapéz szelvénnyel, kikerülő földanyag tehergépjárműre rakása, szállítása Megrendelő által biztosított lerakóhelyre, 5,00 km távolságig:
((0,6+0,4)*0,5/2)*(236*2-16*5)=98 m3</t>
  </si>
  <si>
    <t>Burkolatalap építése M-56 jelű mészkőmurvából, 20,00 cm vastagságban, mészkőmurva bedolgozása finsherrel, tömörítése simító hengerzéssel: 
(3,26*236+3,26*6+6*6/4*2)*0,20=161,07 m3</t>
  </si>
  <si>
    <t>Burkolatalalap kiékelése M-22 jelű mészkőmurvával, 5,00 cm vastagságban, mészkőmurva bedolgozása finsherrel, tömörítése simító hengerzéssel: 
(3,18*236+3,18*6+6*6/4*2)*0,05=39,32 m3</t>
  </si>
  <si>
    <t>Hengerelt aszfalt kötőréteg építése AC-11 kötő 50/70 jelű anyagból, 4,00 cm vastagságban, aszfalt bedolgozása finsherrel, tömörítése simító hengerzéssel: 
(3,08*236+3,08*6+6*6/4*2)*0,04=30,52 m3</t>
  </si>
  <si>
    <t>Hengerelt aszfalt kopóréteg építése AC-11 kopó 50/70 D jelű anyagból, 4,00 cm vastagságban, aszfalt bedolgozása finsherrel, tömörítése simító hengerzéssel: 
(3,00*236+3,00*6+6*6/4*2)*0,04=29,76 m3</t>
  </si>
  <si>
    <t>Nemesített útpadka építése M-22 jelű mészkőmurvából, átlagosan 10,00 cm vastagságban, 0,75 - 0,75 m szélességben, murva tömörítése simító hengerléssel:
(236*2-16*5)*0,75*0,10=29,40 m3</t>
  </si>
  <si>
    <t>Földműtükör készítése út-és szegélyépítés helyén: 
50,00*4,00=200 m2</t>
  </si>
  <si>
    <t>4. Bezenye, Dózsa Gy. u. végén lévő földút csatlakozásnál sárrázó burkolat építése</t>
  </si>
  <si>
    <t>Kapubejárók szintreemelése M22 j. murvából
16 db *5,00*3,00*0,10=24 m3</t>
  </si>
  <si>
    <t xml:space="preserve">3. Bezenye-Paprétre  murva szállítása </t>
  </si>
  <si>
    <t>2. Bezenye, Petőfi u. 2. ütem kialakítása</t>
  </si>
  <si>
    <t>Szerződött összeg</t>
  </si>
  <si>
    <t>Különbség</t>
  </si>
  <si>
    <t>Burkolatalalap kiékelése M-22 jelű mészkőmurvával, 10,00 cm vastagságban, mészkőmurva bedolgozása finsherrel, tömörítése simító hengerzéssel: 
50,00*4,00*0,10=20 m3</t>
  </si>
  <si>
    <t>Süllyesztett szegély építése 40x20x15 méretben, C10-24/FN jelű beton alap-és megtámasztással, cementhabarcsos hézagolással
236,0*2+3,26*2+2*6*3,14/2=497,36 m</t>
  </si>
  <si>
    <t>Mindösszesen nettó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</si>
</sst>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\ &quot;Ft&quot;"/>
  </numFmts>
  <fonts count="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0" fillId="0" borderId="1" xfId="1" applyFont="1" applyBorder="1"/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/>
    <xf numFmtId="0" fontId="0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0" fillId="0" borderId="1" xfId="0" applyFont="1" applyBorder="1"/>
    <xf numFmtId="2" fontId="5" fillId="0" borderId="1" xfId="0" applyNumberFormat="1" applyFont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/>
    <xf numFmtId="0" fontId="0" fillId="0" borderId="0" xfId="0" applyFont="1" applyAlignment="1">
      <alignment wrapText="1"/>
    </xf>
    <xf numFmtId="165" fontId="0" fillId="0" borderId="0" xfId="0" applyNumberFormat="1" applyFont="1"/>
    <xf numFmtId="0" fontId="5" fillId="0" borderId="6" xfId="0" applyFont="1" applyBorder="1"/>
    <xf numFmtId="165" fontId="0" fillId="0" borderId="7" xfId="0" applyNumberFormat="1" applyFont="1" applyBorder="1"/>
    <xf numFmtId="0" fontId="0" fillId="0" borderId="6" xfId="0" applyFont="1" applyBorder="1"/>
    <xf numFmtId="0" fontId="0" fillId="0" borderId="8" xfId="0" applyFont="1" applyBorder="1"/>
    <xf numFmtId="0" fontId="8" fillId="0" borderId="9" xfId="0" applyFont="1" applyBorder="1" applyAlignment="1">
      <alignment wrapText="1"/>
    </xf>
    <xf numFmtId="0" fontId="4" fillId="0" borderId="9" xfId="0" applyFont="1" applyBorder="1"/>
    <xf numFmtId="165" fontId="8" fillId="0" borderId="10" xfId="0" applyNumberFormat="1" applyFont="1" applyBorder="1"/>
    <xf numFmtId="0" fontId="0" fillId="0" borderId="11" xfId="0" applyFont="1" applyBorder="1"/>
    <xf numFmtId="0" fontId="0" fillId="0" borderId="12" xfId="0" applyFont="1" applyBorder="1"/>
    <xf numFmtId="2" fontId="2" fillId="0" borderId="12" xfId="0" applyNumberFormat="1" applyFont="1" applyBorder="1"/>
    <xf numFmtId="164" fontId="0" fillId="0" borderId="12" xfId="1" applyFont="1" applyBorder="1"/>
    <xf numFmtId="165" fontId="0" fillId="0" borderId="13" xfId="0" applyNumberFormat="1" applyFont="1" applyBorder="1"/>
    <xf numFmtId="0" fontId="0" fillId="0" borderId="16" xfId="0" applyFont="1" applyBorder="1"/>
    <xf numFmtId="0" fontId="8" fillId="0" borderId="17" xfId="0" applyFont="1" applyBorder="1" applyAlignment="1">
      <alignment wrapText="1"/>
    </xf>
    <xf numFmtId="0" fontId="0" fillId="0" borderId="17" xfId="0" applyFont="1" applyBorder="1"/>
    <xf numFmtId="165" fontId="8" fillId="0" borderId="18" xfId="0" applyNumberFormat="1" applyFont="1" applyBorder="1"/>
    <xf numFmtId="0" fontId="2" fillId="0" borderId="12" xfId="0" applyFont="1" applyBorder="1" applyAlignment="1">
      <alignment horizontal="left" vertical="center" wrapText="1"/>
    </xf>
    <xf numFmtId="2" fontId="7" fillId="0" borderId="9" xfId="0" applyNumberFormat="1" applyFont="1" applyBorder="1" applyAlignment="1"/>
    <xf numFmtId="0" fontId="0" fillId="0" borderId="9" xfId="0" applyFont="1" applyBorder="1"/>
    <xf numFmtId="165" fontId="7" fillId="0" borderId="9" xfId="0" applyNumberFormat="1" applyFont="1" applyBorder="1" applyAlignment="1"/>
    <xf numFmtId="165" fontId="7" fillId="0" borderId="10" xfId="0" applyNumberFormat="1" applyFont="1" applyBorder="1" applyAlignment="1"/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165" fontId="0" fillId="0" borderId="21" xfId="0" applyNumberFormat="1" applyFont="1" applyBorder="1" applyAlignment="1">
      <alignment horizontal="center" vertical="center"/>
    </xf>
    <xf numFmtId="0" fontId="6" fillId="0" borderId="8" xfId="0" applyFont="1" applyBorder="1"/>
    <xf numFmtId="2" fontId="2" fillId="0" borderId="12" xfId="0" applyNumberFormat="1" applyFont="1" applyBorder="1" applyAlignment="1">
      <alignment wrapText="1"/>
    </xf>
    <xf numFmtId="2" fontId="0" fillId="0" borderId="12" xfId="0" applyNumberFormat="1" applyFont="1" applyBorder="1"/>
    <xf numFmtId="165" fontId="2" fillId="0" borderId="0" xfId="0" applyNumberFormat="1" applyFont="1" applyBorder="1" applyAlignment="1">
      <alignment horizontal="right" vertical="center"/>
    </xf>
    <xf numFmtId="165" fontId="0" fillId="0" borderId="0" xfId="0" applyNumberFormat="1" applyFont="1" applyBorder="1"/>
    <xf numFmtId="165" fontId="0" fillId="0" borderId="20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/>
    <xf numFmtId="165" fontId="0" fillId="0" borderId="1" xfId="1" applyNumberFormat="1" applyFont="1" applyBorder="1"/>
    <xf numFmtId="165" fontId="0" fillId="0" borderId="12" xfId="1" applyNumberFormat="1" applyFont="1" applyBorder="1"/>
    <xf numFmtId="165" fontId="0" fillId="0" borderId="17" xfId="0" applyNumberFormat="1" applyFont="1" applyBorder="1"/>
    <xf numFmtId="165" fontId="4" fillId="0" borderId="9" xfId="0" applyNumberFormat="1" applyFont="1" applyBorder="1"/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abSelected="1" view="pageBreakPreview" topLeftCell="A55" zoomScaleNormal="100" zoomScaleSheetLayoutView="100" workbookViewId="0">
      <selection activeCell="B62" sqref="B62"/>
    </sheetView>
  </sheetViews>
  <sheetFormatPr defaultRowHeight="12.75" x14ac:dyDescent="0.2"/>
  <cols>
    <col min="1" max="1" width="5.140625" style="5" bestFit="1" customWidth="1"/>
    <col min="2" max="2" width="77.42578125" style="13" customWidth="1"/>
    <col min="3" max="3" width="10" style="5" bestFit="1" customWidth="1"/>
    <col min="4" max="4" width="3.85546875" style="5" bestFit="1" customWidth="1"/>
    <col min="5" max="5" width="9.85546875" style="14" bestFit="1" customWidth="1"/>
    <col min="6" max="6" width="15.42578125" style="14" bestFit="1" customWidth="1"/>
    <col min="7" max="16384" width="9.140625" style="5"/>
  </cols>
  <sheetData>
    <row r="1" spans="1:6" ht="39.75" customHeight="1" thickBot="1" x14ac:dyDescent="0.25">
      <c r="A1" s="36" t="s">
        <v>0</v>
      </c>
      <c r="B1" s="37" t="s">
        <v>1</v>
      </c>
      <c r="C1" s="38" t="s">
        <v>2</v>
      </c>
      <c r="D1" s="38" t="s">
        <v>61</v>
      </c>
      <c r="E1" s="45" t="s">
        <v>59</v>
      </c>
      <c r="F1" s="39" t="s">
        <v>60</v>
      </c>
    </row>
    <row r="2" spans="1:6" ht="19.5" customHeight="1" x14ac:dyDescent="0.2">
      <c r="A2" s="54" t="s">
        <v>54</v>
      </c>
      <c r="B2" s="55"/>
      <c r="C2" s="55"/>
      <c r="D2" s="55"/>
      <c r="E2" s="55"/>
      <c r="F2" s="56"/>
    </row>
    <row r="3" spans="1:6" x14ac:dyDescent="0.2">
      <c r="A3" s="15" t="s">
        <v>3</v>
      </c>
      <c r="B3" s="7" t="s">
        <v>4</v>
      </c>
      <c r="C3" s="8"/>
      <c r="D3" s="8"/>
      <c r="E3" s="46"/>
      <c r="F3" s="16"/>
    </row>
    <row r="4" spans="1:6" x14ac:dyDescent="0.2">
      <c r="A4" s="17" t="s">
        <v>14</v>
      </c>
      <c r="B4" s="1" t="s">
        <v>13</v>
      </c>
      <c r="C4" s="2">
        <v>1</v>
      </c>
      <c r="D4" s="8" t="s">
        <v>5</v>
      </c>
      <c r="E4" s="47">
        <v>125000</v>
      </c>
      <c r="F4" s="16">
        <f>C4*E4</f>
        <v>125000</v>
      </c>
    </row>
    <row r="5" spans="1:6" x14ac:dyDescent="0.2">
      <c r="A5" s="17" t="s">
        <v>17</v>
      </c>
      <c r="B5" s="3" t="s">
        <v>21</v>
      </c>
      <c r="C5" s="2">
        <v>4</v>
      </c>
      <c r="D5" s="8" t="s">
        <v>5</v>
      </c>
      <c r="E5" s="47">
        <v>30000</v>
      </c>
      <c r="F5" s="16">
        <f t="shared" ref="F5:F8" si="0">C5*E5</f>
        <v>120000</v>
      </c>
    </row>
    <row r="6" spans="1:6" x14ac:dyDescent="0.2">
      <c r="A6" s="17" t="s">
        <v>15</v>
      </c>
      <c r="B6" s="3" t="s">
        <v>22</v>
      </c>
      <c r="C6" s="2">
        <v>1</v>
      </c>
      <c r="D6" s="8" t="s">
        <v>5</v>
      </c>
      <c r="E6" s="47">
        <v>45000</v>
      </c>
      <c r="F6" s="16">
        <f t="shared" si="0"/>
        <v>45000</v>
      </c>
    </row>
    <row r="7" spans="1:6" ht="25.5" x14ac:dyDescent="0.2">
      <c r="A7" s="17" t="s">
        <v>16</v>
      </c>
      <c r="B7" s="3" t="s">
        <v>23</v>
      </c>
      <c r="C7" s="2">
        <v>140</v>
      </c>
      <c r="D7" s="8" t="s">
        <v>6</v>
      </c>
      <c r="E7" s="47">
        <v>2465</v>
      </c>
      <c r="F7" s="16">
        <f t="shared" si="0"/>
        <v>345100</v>
      </c>
    </row>
    <row r="8" spans="1:6" ht="25.5" x14ac:dyDescent="0.2">
      <c r="A8" s="17" t="s">
        <v>20</v>
      </c>
      <c r="B8" s="3" t="s">
        <v>24</v>
      </c>
      <c r="C8" s="2">
        <v>140</v>
      </c>
      <c r="D8" s="8" t="s">
        <v>6</v>
      </c>
      <c r="E8" s="47">
        <v>10200</v>
      </c>
      <c r="F8" s="16">
        <f t="shared" si="0"/>
        <v>1428000</v>
      </c>
    </row>
    <row r="9" spans="1:6" x14ac:dyDescent="0.2">
      <c r="A9" s="15" t="s">
        <v>8</v>
      </c>
      <c r="B9" s="9" t="s">
        <v>7</v>
      </c>
      <c r="C9" s="8"/>
      <c r="D9" s="8"/>
      <c r="E9" s="46"/>
      <c r="F9" s="16"/>
    </row>
    <row r="10" spans="1:6" ht="38.25" x14ac:dyDescent="0.2">
      <c r="A10" s="17" t="s">
        <v>18</v>
      </c>
      <c r="B10" s="10" t="s">
        <v>36</v>
      </c>
      <c r="C10" s="2">
        <v>829</v>
      </c>
      <c r="D10" s="8" t="s">
        <v>6</v>
      </c>
      <c r="E10" s="47">
        <v>1194</v>
      </c>
      <c r="F10" s="16">
        <f>C10*E10</f>
        <v>989826</v>
      </c>
    </row>
    <row r="11" spans="1:6" ht="25.5" x14ac:dyDescent="0.2">
      <c r="A11" s="17" t="s">
        <v>25</v>
      </c>
      <c r="B11" s="11" t="s">
        <v>37</v>
      </c>
      <c r="C11" s="2">
        <v>829</v>
      </c>
      <c r="D11" s="8" t="s">
        <v>6</v>
      </c>
      <c r="E11" s="47">
        <v>1113</v>
      </c>
      <c r="F11" s="16">
        <f t="shared" ref="F11:F15" si="1">C11*E11</f>
        <v>922677</v>
      </c>
    </row>
    <row r="12" spans="1:6" x14ac:dyDescent="0.2">
      <c r="A12" s="17" t="s">
        <v>26</v>
      </c>
      <c r="B12" s="11" t="s">
        <v>38</v>
      </c>
      <c r="C12" s="2">
        <v>2550</v>
      </c>
      <c r="D12" s="8" t="s">
        <v>11</v>
      </c>
      <c r="E12" s="47">
        <v>368</v>
      </c>
      <c r="F12" s="16">
        <f t="shared" si="1"/>
        <v>938400</v>
      </c>
    </row>
    <row r="13" spans="1:6" x14ac:dyDescent="0.2">
      <c r="A13" s="17" t="s">
        <v>19</v>
      </c>
      <c r="B13" s="11" t="s">
        <v>39</v>
      </c>
      <c r="C13" s="2">
        <v>2550</v>
      </c>
      <c r="D13" s="8" t="s">
        <v>11</v>
      </c>
      <c r="E13" s="47">
        <v>326</v>
      </c>
      <c r="F13" s="16">
        <f t="shared" si="1"/>
        <v>831300</v>
      </c>
    </row>
    <row r="14" spans="1:6" x14ac:dyDescent="0.2">
      <c r="A14" s="15" t="s">
        <v>10</v>
      </c>
      <c r="B14" s="9" t="s">
        <v>9</v>
      </c>
      <c r="C14" s="8"/>
      <c r="D14" s="8"/>
      <c r="E14" s="46"/>
      <c r="F14" s="16"/>
    </row>
    <row r="15" spans="1:6" ht="51" x14ac:dyDescent="0.2">
      <c r="A15" s="17" t="s">
        <v>27</v>
      </c>
      <c r="B15" s="3" t="s">
        <v>62</v>
      </c>
      <c r="C15" s="2">
        <v>195</v>
      </c>
      <c r="D15" s="8" t="s">
        <v>6</v>
      </c>
      <c r="E15" s="47">
        <v>3458</v>
      </c>
      <c r="F15" s="16">
        <f t="shared" si="1"/>
        <v>674310</v>
      </c>
    </row>
    <row r="16" spans="1:6" x14ac:dyDescent="0.2">
      <c r="A16" s="15" t="s">
        <v>51</v>
      </c>
      <c r="B16" s="6" t="s">
        <v>40</v>
      </c>
      <c r="C16" s="8"/>
      <c r="D16" s="8"/>
      <c r="E16" s="46"/>
      <c r="F16" s="16"/>
    </row>
    <row r="17" spans="1:6" ht="25.5" x14ac:dyDescent="0.2">
      <c r="A17" s="17" t="s">
        <v>28</v>
      </c>
      <c r="B17" s="3" t="s">
        <v>41</v>
      </c>
      <c r="C17" s="2">
        <v>1000</v>
      </c>
      <c r="D17" s="8" t="s">
        <v>12</v>
      </c>
      <c r="E17" s="47">
        <v>5752</v>
      </c>
      <c r="F17" s="16">
        <f>C17*E17</f>
        <v>5752000</v>
      </c>
    </row>
    <row r="18" spans="1:6" x14ac:dyDescent="0.2">
      <c r="A18" s="15" t="s">
        <v>52</v>
      </c>
      <c r="B18" s="9" t="s">
        <v>42</v>
      </c>
      <c r="C18" s="8"/>
      <c r="D18" s="8"/>
      <c r="E18" s="46"/>
      <c r="F18" s="16"/>
    </row>
    <row r="19" spans="1:6" ht="25.5" x14ac:dyDescent="0.2">
      <c r="A19" s="17" t="s">
        <v>29</v>
      </c>
      <c r="B19" s="11" t="s">
        <v>43</v>
      </c>
      <c r="C19" s="2">
        <v>510</v>
      </c>
      <c r="D19" s="8" t="s">
        <v>6</v>
      </c>
      <c r="E19" s="47">
        <v>14265</v>
      </c>
      <c r="F19" s="16">
        <f t="shared" ref="F19:F26" si="2">C19*E19</f>
        <v>7275150</v>
      </c>
    </row>
    <row r="20" spans="1:6" ht="38.25" x14ac:dyDescent="0.2">
      <c r="A20" s="17" t="s">
        <v>30</v>
      </c>
      <c r="B20" s="3" t="s">
        <v>44</v>
      </c>
      <c r="C20" s="12">
        <v>112.5</v>
      </c>
      <c r="D20" s="8" t="s">
        <v>6</v>
      </c>
      <c r="E20" s="47">
        <v>16981</v>
      </c>
      <c r="F20" s="16">
        <f t="shared" si="2"/>
        <v>1910362.5</v>
      </c>
    </row>
    <row r="21" spans="1:6" ht="38.25" x14ac:dyDescent="0.2">
      <c r="A21" s="17" t="s">
        <v>31</v>
      </c>
      <c r="B21" s="11" t="s">
        <v>45</v>
      </c>
      <c r="C21" s="12">
        <v>90</v>
      </c>
      <c r="D21" s="8" t="s">
        <v>6</v>
      </c>
      <c r="E21" s="47">
        <v>75052</v>
      </c>
      <c r="F21" s="16">
        <f t="shared" si="2"/>
        <v>6754680</v>
      </c>
    </row>
    <row r="22" spans="1:6" ht="38.25" x14ac:dyDescent="0.2">
      <c r="A22" s="17" t="s">
        <v>32</v>
      </c>
      <c r="B22" s="11" t="s">
        <v>46</v>
      </c>
      <c r="C22" s="12">
        <v>90</v>
      </c>
      <c r="D22" s="8" t="s">
        <v>6</v>
      </c>
      <c r="E22" s="47">
        <v>80123</v>
      </c>
      <c r="F22" s="16">
        <f t="shared" si="2"/>
        <v>7211070</v>
      </c>
    </row>
    <row r="23" spans="1:6" x14ac:dyDescent="0.2">
      <c r="A23" s="15" t="s">
        <v>53</v>
      </c>
      <c r="B23" s="9" t="s">
        <v>47</v>
      </c>
      <c r="C23" s="8"/>
      <c r="D23" s="8"/>
      <c r="E23" s="46"/>
      <c r="F23" s="16"/>
    </row>
    <row r="24" spans="1:6" x14ac:dyDescent="0.2">
      <c r="A24" s="17" t="s">
        <v>33</v>
      </c>
      <c r="B24" s="4" t="s">
        <v>48</v>
      </c>
      <c r="C24" s="2">
        <v>5</v>
      </c>
      <c r="D24" s="8" t="s">
        <v>5</v>
      </c>
      <c r="E24" s="47">
        <v>52694</v>
      </c>
      <c r="F24" s="16">
        <f t="shared" si="2"/>
        <v>263470</v>
      </c>
    </row>
    <row r="25" spans="1:6" ht="38.25" x14ac:dyDescent="0.2">
      <c r="A25" s="17" t="s">
        <v>34</v>
      </c>
      <c r="B25" s="3" t="s">
        <v>49</v>
      </c>
      <c r="C25" s="2">
        <v>60</v>
      </c>
      <c r="D25" s="8" t="s">
        <v>6</v>
      </c>
      <c r="E25" s="47">
        <v>16940</v>
      </c>
      <c r="F25" s="16">
        <f t="shared" si="2"/>
        <v>1016400</v>
      </c>
    </row>
    <row r="26" spans="1:6" ht="13.5" thickBot="1" x14ac:dyDescent="0.25">
      <c r="A26" s="22" t="s">
        <v>35</v>
      </c>
      <c r="B26" s="24" t="s">
        <v>50</v>
      </c>
      <c r="C26" s="25">
        <v>1</v>
      </c>
      <c r="D26" s="23" t="s">
        <v>5</v>
      </c>
      <c r="E26" s="48">
        <v>39557</v>
      </c>
      <c r="F26" s="26">
        <f t="shared" si="2"/>
        <v>39557</v>
      </c>
    </row>
    <row r="27" spans="1:6" ht="16.5" customHeight="1" thickTop="1" thickBot="1" x14ac:dyDescent="0.3">
      <c r="A27" s="40"/>
      <c r="B27" s="32" t="s">
        <v>58</v>
      </c>
      <c r="C27" s="33"/>
      <c r="D27" s="34"/>
      <c r="E27" s="34"/>
      <c r="F27" s="35">
        <f>ROUND(SUM(F4:F26),0)</f>
        <v>36642303</v>
      </c>
    </row>
    <row r="28" spans="1:6" ht="20.25" customHeight="1" x14ac:dyDescent="0.2">
      <c r="A28" s="54" t="s">
        <v>75</v>
      </c>
      <c r="B28" s="55"/>
      <c r="C28" s="55"/>
      <c r="D28" s="55"/>
      <c r="E28" s="55"/>
      <c r="F28" s="56"/>
    </row>
    <row r="29" spans="1:6" x14ac:dyDescent="0.2">
      <c r="A29" s="15" t="s">
        <v>3</v>
      </c>
      <c r="B29" s="7" t="s">
        <v>4</v>
      </c>
      <c r="C29" s="8"/>
      <c r="D29" s="8"/>
      <c r="E29" s="46"/>
      <c r="F29" s="16"/>
    </row>
    <row r="30" spans="1:6" x14ac:dyDescent="0.2">
      <c r="A30" s="17" t="s">
        <v>14</v>
      </c>
      <c r="B30" s="1" t="s">
        <v>13</v>
      </c>
      <c r="C30" s="2">
        <v>1</v>
      </c>
      <c r="D30" s="8" t="s">
        <v>5</v>
      </c>
      <c r="E30" s="47">
        <v>125000</v>
      </c>
      <c r="F30" s="16">
        <f>C30*E30</f>
        <v>125000</v>
      </c>
    </row>
    <row r="31" spans="1:6" x14ac:dyDescent="0.2">
      <c r="A31" s="17" t="s">
        <v>17</v>
      </c>
      <c r="B31" s="3" t="s">
        <v>21</v>
      </c>
      <c r="C31" s="2">
        <v>4</v>
      </c>
      <c r="D31" s="8" t="s">
        <v>5</v>
      </c>
      <c r="E31" s="47">
        <v>30000</v>
      </c>
      <c r="F31" s="16">
        <f t="shared" ref="F31:F32" si="3">C31*E31</f>
        <v>120000</v>
      </c>
    </row>
    <row r="32" spans="1:6" x14ac:dyDescent="0.2">
      <c r="A32" s="17" t="s">
        <v>15</v>
      </c>
      <c r="B32" s="3" t="s">
        <v>22</v>
      </c>
      <c r="C32" s="2">
        <v>1</v>
      </c>
      <c r="D32" s="8" t="s">
        <v>5</v>
      </c>
      <c r="E32" s="47">
        <v>45000</v>
      </c>
      <c r="F32" s="16">
        <f t="shared" si="3"/>
        <v>45000</v>
      </c>
    </row>
    <row r="33" spans="1:6" x14ac:dyDescent="0.2">
      <c r="A33" s="15" t="s">
        <v>8</v>
      </c>
      <c r="B33" s="9" t="s">
        <v>7</v>
      </c>
      <c r="C33" s="8"/>
      <c r="D33" s="8"/>
      <c r="E33" s="46"/>
      <c r="F33" s="16"/>
    </row>
    <row r="34" spans="1:6" ht="25.5" x14ac:dyDescent="0.2">
      <c r="A34" s="17" t="s">
        <v>16</v>
      </c>
      <c r="B34" s="10" t="s">
        <v>63</v>
      </c>
      <c r="C34" s="2">
        <v>223.42</v>
      </c>
      <c r="D34" s="8" t="s">
        <v>6</v>
      </c>
      <c r="E34" s="47">
        <v>1194</v>
      </c>
      <c r="F34" s="16">
        <f>C34*E34</f>
        <v>266763.48</v>
      </c>
    </row>
    <row r="35" spans="1:6" ht="25.5" x14ac:dyDescent="0.2">
      <c r="A35" s="17" t="s">
        <v>20</v>
      </c>
      <c r="B35" s="11" t="s">
        <v>37</v>
      </c>
      <c r="C35" s="2">
        <v>223.42</v>
      </c>
      <c r="D35" s="8" t="s">
        <v>6</v>
      </c>
      <c r="E35" s="47">
        <v>1113</v>
      </c>
      <c r="F35" s="16">
        <f t="shared" ref="F35:F37" si="4">C35*E35</f>
        <v>248666.46</v>
      </c>
    </row>
    <row r="36" spans="1:6" ht="27.75" customHeight="1" thickBot="1" x14ac:dyDescent="0.25">
      <c r="A36" s="17" t="s">
        <v>18</v>
      </c>
      <c r="B36" s="11" t="s">
        <v>64</v>
      </c>
      <c r="C36" s="2">
        <v>806.92</v>
      </c>
      <c r="D36" s="8" t="s">
        <v>11</v>
      </c>
      <c r="E36" s="47">
        <v>368</v>
      </c>
      <c r="F36" s="16">
        <f t="shared" si="4"/>
        <v>296946.56</v>
      </c>
    </row>
    <row r="37" spans="1:6" x14ac:dyDescent="0.2">
      <c r="A37" s="17" t="s">
        <v>25</v>
      </c>
      <c r="B37" s="11" t="s">
        <v>39</v>
      </c>
      <c r="C37" s="2">
        <v>806.92</v>
      </c>
      <c r="D37" s="8" t="s">
        <v>11</v>
      </c>
      <c r="E37" s="47">
        <v>326</v>
      </c>
      <c r="F37" s="16">
        <f t="shared" si="4"/>
        <v>263055.92</v>
      </c>
    </row>
    <row r="38" spans="1:6" x14ac:dyDescent="0.2">
      <c r="A38" s="15" t="s">
        <v>10</v>
      </c>
      <c r="B38" s="9" t="s">
        <v>9</v>
      </c>
      <c r="C38" s="8"/>
      <c r="D38" s="8"/>
      <c r="E38" s="46"/>
      <c r="F38" s="16"/>
    </row>
    <row r="39" spans="1:6" ht="51" x14ac:dyDescent="0.2">
      <c r="A39" s="17" t="s">
        <v>26</v>
      </c>
      <c r="B39" s="3" t="s">
        <v>65</v>
      </c>
      <c r="C39" s="2">
        <v>98</v>
      </c>
      <c r="D39" s="8" t="s">
        <v>6</v>
      </c>
      <c r="E39" s="47">
        <v>3458</v>
      </c>
      <c r="F39" s="16">
        <f t="shared" ref="F39" si="5">C39*E39</f>
        <v>338884</v>
      </c>
    </row>
    <row r="40" spans="1:6" x14ac:dyDescent="0.2">
      <c r="A40" s="15" t="s">
        <v>51</v>
      </c>
      <c r="B40" s="6" t="s">
        <v>40</v>
      </c>
      <c r="C40" s="8"/>
      <c r="D40" s="8"/>
      <c r="E40" s="46"/>
      <c r="F40" s="16"/>
    </row>
    <row r="41" spans="1:6" ht="38.25" x14ac:dyDescent="0.2">
      <c r="A41" s="17" t="s">
        <v>19</v>
      </c>
      <c r="B41" s="11" t="s">
        <v>79</v>
      </c>
      <c r="C41" s="2">
        <f>236*2+3.26*2+2*6*3.14/2</f>
        <v>497.35999999999996</v>
      </c>
      <c r="D41" s="8" t="s">
        <v>12</v>
      </c>
      <c r="E41" s="47">
        <v>5752</v>
      </c>
      <c r="F41" s="16">
        <f t="shared" ref="F41" si="6">C41*E41</f>
        <v>2860814.7199999997</v>
      </c>
    </row>
    <row r="42" spans="1:6" x14ac:dyDescent="0.2">
      <c r="A42" s="15" t="s">
        <v>52</v>
      </c>
      <c r="B42" s="9" t="s">
        <v>42</v>
      </c>
      <c r="C42" s="8"/>
      <c r="D42" s="8"/>
      <c r="E42" s="46"/>
      <c r="F42" s="16"/>
    </row>
    <row r="43" spans="1:6" ht="38.25" x14ac:dyDescent="0.2">
      <c r="A43" s="17" t="s">
        <v>27</v>
      </c>
      <c r="B43" s="11" t="s">
        <v>66</v>
      </c>
      <c r="C43" s="2">
        <v>161.07</v>
      </c>
      <c r="D43" s="8" t="s">
        <v>6</v>
      </c>
      <c r="E43" s="47">
        <v>14265</v>
      </c>
      <c r="F43" s="16">
        <f t="shared" ref="F43:F46" si="7">C43*E43</f>
        <v>2297663.5499999998</v>
      </c>
    </row>
    <row r="44" spans="1:6" ht="38.25" x14ac:dyDescent="0.2">
      <c r="A44" s="17" t="s">
        <v>28</v>
      </c>
      <c r="B44" s="3" t="s">
        <v>67</v>
      </c>
      <c r="C44" s="12">
        <v>39.32</v>
      </c>
      <c r="D44" s="8" t="s">
        <v>6</v>
      </c>
      <c r="E44" s="47">
        <v>16981</v>
      </c>
      <c r="F44" s="16">
        <f t="shared" si="7"/>
        <v>667692.92000000004</v>
      </c>
    </row>
    <row r="45" spans="1:6" ht="38.25" x14ac:dyDescent="0.2">
      <c r="A45" s="17" t="s">
        <v>29</v>
      </c>
      <c r="B45" s="11" t="s">
        <v>68</v>
      </c>
      <c r="C45" s="12">
        <v>30.52</v>
      </c>
      <c r="D45" s="8" t="s">
        <v>6</v>
      </c>
      <c r="E45" s="47">
        <v>75052</v>
      </c>
      <c r="F45" s="16">
        <f t="shared" si="7"/>
        <v>2290587.04</v>
      </c>
    </row>
    <row r="46" spans="1:6" ht="38.25" x14ac:dyDescent="0.2">
      <c r="A46" s="17" t="s">
        <v>30</v>
      </c>
      <c r="B46" s="11" t="s">
        <v>69</v>
      </c>
      <c r="C46" s="12">
        <v>29.76</v>
      </c>
      <c r="D46" s="8" t="s">
        <v>6</v>
      </c>
      <c r="E46" s="47">
        <v>80123</v>
      </c>
      <c r="F46" s="16">
        <f t="shared" si="7"/>
        <v>2384460.48</v>
      </c>
    </row>
    <row r="47" spans="1:6" x14ac:dyDescent="0.2">
      <c r="A47" s="15" t="s">
        <v>53</v>
      </c>
      <c r="B47" s="9" t="s">
        <v>47</v>
      </c>
      <c r="C47" s="8"/>
      <c r="D47" s="8"/>
      <c r="E47" s="46"/>
      <c r="F47" s="16"/>
    </row>
    <row r="48" spans="1:6" x14ac:dyDescent="0.2">
      <c r="A48" s="17" t="s">
        <v>31</v>
      </c>
      <c r="B48" s="4" t="s">
        <v>48</v>
      </c>
      <c r="C48" s="2">
        <v>5</v>
      </c>
      <c r="D48" s="8" t="s">
        <v>5</v>
      </c>
      <c r="E48" s="47">
        <v>52694</v>
      </c>
      <c r="F48" s="16">
        <f t="shared" ref="F48:F51" si="8">C48*E48</f>
        <v>263470</v>
      </c>
    </row>
    <row r="49" spans="1:6" ht="38.25" x14ac:dyDescent="0.2">
      <c r="A49" s="17" t="s">
        <v>32</v>
      </c>
      <c r="B49" s="3" t="s">
        <v>70</v>
      </c>
      <c r="C49" s="2">
        <v>29.400000000000002</v>
      </c>
      <c r="D49" s="8" t="s">
        <v>6</v>
      </c>
      <c r="E49" s="47">
        <v>16940</v>
      </c>
      <c r="F49" s="16">
        <f t="shared" si="8"/>
        <v>498036.00000000006</v>
      </c>
    </row>
    <row r="50" spans="1:6" ht="25.5" x14ac:dyDescent="0.2">
      <c r="A50" s="17" t="s">
        <v>33</v>
      </c>
      <c r="B50" s="3" t="s">
        <v>73</v>
      </c>
      <c r="C50" s="2">
        <f>16*5*3*0.1</f>
        <v>24</v>
      </c>
      <c r="D50" s="8" t="s">
        <v>6</v>
      </c>
      <c r="E50" s="47">
        <v>16940</v>
      </c>
      <c r="F50" s="16">
        <f t="shared" ref="F50" si="9">C50*E50</f>
        <v>406560</v>
      </c>
    </row>
    <row r="51" spans="1:6" ht="13.5" thickBot="1" x14ac:dyDescent="0.25">
      <c r="A51" s="22" t="s">
        <v>34</v>
      </c>
      <c r="B51" s="24" t="s">
        <v>50</v>
      </c>
      <c r="C51" s="25">
        <v>1</v>
      </c>
      <c r="D51" s="23" t="s">
        <v>5</v>
      </c>
      <c r="E51" s="48">
        <v>39557</v>
      </c>
      <c r="F51" s="26">
        <f t="shared" si="8"/>
        <v>39557</v>
      </c>
    </row>
    <row r="52" spans="1:6" ht="17.25" customHeight="1" thickTop="1" thickBot="1" x14ac:dyDescent="0.3">
      <c r="A52" s="18"/>
      <c r="B52" s="32" t="s">
        <v>57</v>
      </c>
      <c r="C52" s="33"/>
      <c r="D52" s="34"/>
      <c r="E52" s="34"/>
      <c r="F52" s="35">
        <f>ROUND(SUM(F30:F51),0)</f>
        <v>13413158</v>
      </c>
    </row>
    <row r="53" spans="1:6" ht="15" x14ac:dyDescent="0.2">
      <c r="A53" s="51" t="s">
        <v>74</v>
      </c>
      <c r="B53" s="52"/>
      <c r="C53" s="52"/>
      <c r="D53" s="52"/>
      <c r="E53" s="52"/>
      <c r="F53" s="53"/>
    </row>
    <row r="54" spans="1:6" x14ac:dyDescent="0.2">
      <c r="A54" s="15" t="s">
        <v>3</v>
      </c>
      <c r="B54" s="7" t="s">
        <v>4</v>
      </c>
      <c r="C54" s="8"/>
      <c r="D54" s="8"/>
      <c r="E54" s="46"/>
      <c r="F54" s="16"/>
    </row>
    <row r="55" spans="1:6" ht="13.5" thickBot="1" x14ac:dyDescent="0.25">
      <c r="A55" s="22" t="s">
        <v>14</v>
      </c>
      <c r="B55" s="31" t="s">
        <v>55</v>
      </c>
      <c r="C55" s="25">
        <v>30</v>
      </c>
      <c r="D55" s="23" t="s">
        <v>56</v>
      </c>
      <c r="E55" s="48">
        <v>5043</v>
      </c>
      <c r="F55" s="26">
        <f>C55*E55</f>
        <v>151290</v>
      </c>
    </row>
    <row r="56" spans="1:6" ht="20.25" customHeight="1" thickTop="1" thickBot="1" x14ac:dyDescent="0.3">
      <c r="A56" s="27"/>
      <c r="B56" s="28" t="s">
        <v>57</v>
      </c>
      <c r="C56" s="29"/>
      <c r="D56" s="29"/>
      <c r="E56" s="49"/>
      <c r="F56" s="30">
        <f>F55</f>
        <v>151290</v>
      </c>
    </row>
    <row r="57" spans="1:6" ht="20.25" customHeight="1" thickTop="1" x14ac:dyDescent="0.2">
      <c r="A57" s="54" t="s">
        <v>72</v>
      </c>
      <c r="B57" s="55"/>
      <c r="C57" s="55"/>
      <c r="D57" s="55"/>
      <c r="E57" s="55"/>
      <c r="F57" s="56"/>
    </row>
    <row r="58" spans="1:6" ht="25.5" x14ac:dyDescent="0.2">
      <c r="A58" s="17" t="s">
        <v>14</v>
      </c>
      <c r="B58" s="11" t="s">
        <v>71</v>
      </c>
      <c r="C58" s="2">
        <v>200</v>
      </c>
      <c r="D58" s="8" t="s">
        <v>11</v>
      </c>
      <c r="E58" s="47">
        <v>368</v>
      </c>
      <c r="F58" s="16">
        <f t="shared" ref="F58:F59" si="10">C58*E58</f>
        <v>73600</v>
      </c>
    </row>
    <row r="59" spans="1:6" x14ac:dyDescent="0.2">
      <c r="A59" s="17" t="s">
        <v>17</v>
      </c>
      <c r="B59" s="11" t="s">
        <v>39</v>
      </c>
      <c r="C59" s="2">
        <v>200</v>
      </c>
      <c r="D59" s="8" t="s">
        <v>11</v>
      </c>
      <c r="E59" s="47">
        <v>326</v>
      </c>
      <c r="F59" s="16">
        <f t="shared" si="10"/>
        <v>65200</v>
      </c>
    </row>
    <row r="60" spans="1:6" ht="39" thickBot="1" x14ac:dyDescent="0.25">
      <c r="A60" s="22" t="s">
        <v>15</v>
      </c>
      <c r="B60" s="41" t="s">
        <v>78</v>
      </c>
      <c r="C60" s="42">
        <v>20</v>
      </c>
      <c r="D60" s="23" t="s">
        <v>6</v>
      </c>
      <c r="E60" s="48">
        <v>16981</v>
      </c>
      <c r="F60" s="26">
        <f t="shared" ref="F60" si="11">C60*E60</f>
        <v>339620</v>
      </c>
    </row>
    <row r="61" spans="1:6" ht="16.5" thickTop="1" thickBot="1" x14ac:dyDescent="0.3">
      <c r="A61" s="18"/>
      <c r="B61" s="19" t="s">
        <v>57</v>
      </c>
      <c r="C61" s="20"/>
      <c r="D61" s="20"/>
      <c r="E61" s="50"/>
      <c r="F61" s="21">
        <f>SUM(F58:F60)</f>
        <v>478420</v>
      </c>
    </row>
    <row r="62" spans="1:6" ht="18.75" customHeight="1" thickBot="1" x14ac:dyDescent="0.3">
      <c r="A62" s="18"/>
      <c r="B62" s="19" t="s">
        <v>80</v>
      </c>
      <c r="C62" s="20"/>
      <c r="D62" s="20"/>
      <c r="E62" s="50"/>
      <c r="F62" s="21">
        <f>F27+F52+F56+F61</f>
        <v>50685171</v>
      </c>
    </row>
    <row r="64" spans="1:6" x14ac:dyDescent="0.2">
      <c r="B64" s="13" t="s">
        <v>76</v>
      </c>
      <c r="F64" s="43">
        <v>46500583</v>
      </c>
    </row>
    <row r="65" spans="2:6" x14ac:dyDescent="0.2">
      <c r="F65" s="44"/>
    </row>
    <row r="66" spans="2:6" x14ac:dyDescent="0.2">
      <c r="B66" s="13" t="s">
        <v>77</v>
      </c>
      <c r="F66" s="44">
        <f>F62-F64</f>
        <v>4184588</v>
      </c>
    </row>
  </sheetData>
  <mergeCells count="4">
    <mergeCell ref="A53:F53"/>
    <mergeCell ref="A57:F57"/>
    <mergeCell ref="A2:F2"/>
    <mergeCell ref="A28:F28"/>
  </mergeCells>
  <phoneticPr fontId="3" type="noConversion"/>
  <pageMargins left="0.23622047244094491" right="0.23622047244094491" top="0.62992125984251968" bottom="0.74803149606299213" header="0.31496062992125984" footer="0.31496062992125984"/>
  <pageSetup paperSize="9" scale="83" fitToHeight="0" orientation="portrait" r:id="rId1"/>
  <rowBreaks count="1" manualBreakCount="1">
    <brk id="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Rebeka Hutvagner</dc:creator>
  <cp:lastModifiedBy>Igazgatas</cp:lastModifiedBy>
  <cp:lastPrinted>2021-11-16T08:19:01Z</cp:lastPrinted>
  <dcterms:created xsi:type="dcterms:W3CDTF">2021-09-28T08:11:03Z</dcterms:created>
  <dcterms:modified xsi:type="dcterms:W3CDTF">2021-11-16T12:20:15Z</dcterms:modified>
</cp:coreProperties>
</file>